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 FIS-FIN. ENERO-JUNIO-2023" sheetId="1" r:id="rId1"/>
  </sheets>
  <definedNames>
    <definedName name="_xlnm.Print_Area" localSheetId="0">'EJEC. FIS-FIN. ENERO-JUNIO-2023'!$A$1:$S$76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M22" i="1"/>
  <c r="N34" i="1"/>
  <c r="N31" i="1"/>
  <c r="N27" i="1"/>
  <c r="N23" i="1"/>
  <c r="N30" i="1"/>
  <c r="N29" i="1"/>
  <c r="N26" i="1"/>
  <c r="N25" i="1"/>
  <c r="N42" i="1"/>
  <c r="N39" i="1"/>
  <c r="N53" i="1"/>
  <c r="Q44" i="1"/>
  <c r="N44" i="1"/>
  <c r="N22" i="1" l="1"/>
  <c r="Q53" i="1"/>
  <c r="P53" i="1"/>
  <c r="O53" i="1"/>
  <c r="M53" i="1"/>
  <c r="L53" i="1"/>
  <c r="K53" i="1"/>
  <c r="I53" i="1"/>
  <c r="H53" i="1"/>
  <c r="Q43" i="1"/>
  <c r="P43" i="1"/>
  <c r="O43" i="1"/>
  <c r="M43" i="1"/>
  <c r="L43" i="1"/>
  <c r="K43" i="1"/>
  <c r="I43" i="1"/>
  <c r="H43" i="1"/>
  <c r="S38" i="1"/>
  <c r="Q38" i="1"/>
  <c r="P38" i="1"/>
  <c r="O38" i="1"/>
  <c r="O37" i="1" s="1"/>
  <c r="N38" i="1"/>
  <c r="M38" i="1"/>
  <c r="L38" i="1"/>
  <c r="K38" i="1"/>
  <c r="I38" i="1"/>
  <c r="H38" i="1"/>
  <c r="N36" i="1"/>
  <c r="Q33" i="1"/>
  <c r="P33" i="1"/>
  <c r="O33" i="1"/>
  <c r="O55" i="1" s="1"/>
  <c r="N33" i="1"/>
  <c r="M33" i="1"/>
  <c r="L33" i="1"/>
  <c r="K33" i="1"/>
  <c r="I33" i="1"/>
  <c r="H33" i="1"/>
  <c r="P22" i="1"/>
  <c r="L22" i="1"/>
  <c r="K22" i="1"/>
  <c r="I22" i="1"/>
  <c r="H22" i="1"/>
  <c r="S54" i="1"/>
  <c r="S53" i="1" s="1"/>
  <c r="S44" i="1"/>
  <c r="S43" i="1" s="1"/>
  <c r="R39" i="1"/>
  <c r="R41" i="1"/>
  <c r="S34" i="1"/>
  <c r="R34" i="1"/>
  <c r="S31" i="1"/>
  <c r="R31" i="1"/>
  <c r="S29" i="1"/>
  <c r="R29" i="1"/>
  <c r="R27" i="1"/>
  <c r="Q27" i="1"/>
  <c r="Q23" i="1"/>
  <c r="S24" i="1"/>
  <c r="Q22" i="1" l="1"/>
  <c r="Q55" i="1" s="1"/>
  <c r="R23" i="1"/>
  <c r="R22" i="1"/>
  <c r="S22" i="1"/>
  <c r="N43" i="1"/>
  <c r="N37" i="1" s="1"/>
  <c r="N55" i="1" s="1"/>
  <c r="R54" i="1"/>
  <c r="R53" i="1" s="1"/>
  <c r="J54" i="1"/>
  <c r="J53" i="1" s="1"/>
  <c r="J49" i="1"/>
  <c r="R44" i="1"/>
  <c r="R43" i="1" s="1"/>
  <c r="J44" i="1"/>
  <c r="J43" i="1" s="1"/>
  <c r="R42" i="1"/>
  <c r="R38" i="1" s="1"/>
  <c r="J42" i="1"/>
  <c r="J41" i="1"/>
  <c r="J40" i="1"/>
  <c r="J39" i="1"/>
  <c r="J38" i="1" s="1"/>
  <c r="S36" i="1"/>
  <c r="S33" i="1" s="1"/>
  <c r="R36" i="1"/>
  <c r="R33" i="1" s="1"/>
  <c r="J36" i="1"/>
  <c r="J35" i="1"/>
  <c r="J34" i="1"/>
  <c r="J33" i="1" s="1"/>
  <c r="J32" i="1"/>
  <c r="J31" i="1"/>
  <c r="S30" i="1"/>
  <c r="R30" i="1"/>
  <c r="J30" i="1"/>
  <c r="J29" i="1"/>
  <c r="J28" i="1"/>
  <c r="J27" i="1"/>
  <c r="S26" i="1"/>
  <c r="R26" i="1"/>
  <c r="J26" i="1"/>
  <c r="S25" i="1"/>
  <c r="R25" i="1"/>
  <c r="J25" i="1"/>
  <c r="J24" i="1"/>
  <c r="J23" i="1"/>
  <c r="J22" i="1" s="1"/>
  <c r="S55" i="1" l="1"/>
  <c r="M37" i="1"/>
  <c r="M55" i="1" s="1"/>
  <c r="L37" i="1"/>
  <c r="L55" i="1" s="1"/>
  <c r="R55" i="1" s="1"/>
  <c r="K37" i="1"/>
  <c r="K55" i="1" s="1"/>
  <c r="H37" i="1"/>
  <c r="H55" i="1" s="1"/>
  <c r="P37" i="1"/>
  <c r="P55" i="1" s="1"/>
  <c r="I37" i="1"/>
  <c r="I55" i="1" s="1"/>
  <c r="J37" i="1"/>
  <c r="J55" i="1" s="1"/>
  <c r="R37" i="1" l="1"/>
  <c r="S37" i="1"/>
</calcChain>
</file>

<file path=xl/sharedStrings.xml><?xml version="1.0" encoding="utf-8"?>
<sst xmlns="http://schemas.openxmlformats.org/spreadsheetml/2006/main" count="111" uniqueCount="100">
  <si>
    <t>INFORME DE EJECUCION FISICA Y FINANCIERA</t>
  </si>
  <si>
    <t>ENERO - JUNIO, 2023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</si>
  <si>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</si>
  <si>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</si>
  <si>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</si>
  <si>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</si>
  <si>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</si>
  <si>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</si>
  <si>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</si>
  <si>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</si>
  <si>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</si>
  <si>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Programación Fisica Financiera Enero - Junio. 2023</t>
  </si>
  <si>
    <t>Ejecución Fisica Financiera Enero - Junio 2023</t>
  </si>
  <si>
    <t>% de Ejecución Fisico-Finanaciero, Enero -  Junio 2023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</si>
  <si>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</si>
  <si>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</si>
  <si>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</si>
  <si>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</si>
  <si>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</si>
  <si>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</si>
  <si>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</si>
  <si>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</si>
  <si>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1mer. y 2do. Trimestre</t>
  </si>
  <si>
    <t>1mer y 2do. Trimestre</t>
  </si>
  <si>
    <t>% Fisica</t>
  </si>
  <si>
    <t>% Financiero</t>
  </si>
  <si>
    <t>Ejec</t>
  </si>
  <si>
    <t>Obj. Gral.</t>
  </si>
  <si>
    <t>Obj. Esp.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</si>
  <si>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</si>
  <si>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</si>
  <si>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</si>
  <si>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</si>
  <si>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</si>
  <si>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</si>
  <si>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</si>
  <si>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</si>
  <si>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</si>
  <si>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</si>
  <si>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</si>
  <si>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</si>
  <si>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</si>
  <si>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</si>
  <si>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</si>
  <si>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</si>
  <si>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</si>
  <si>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</si>
  <si>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</si>
  <si>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</si>
  <si>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</si>
  <si>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</si>
  <si>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</si>
  <si>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</si>
  <si>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</si>
  <si>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</si>
  <si>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</si>
  <si>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</si>
  <si>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</si>
  <si>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</si>
  <si>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</si>
  <si>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</si>
  <si>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</si>
  <si>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</si>
  <si>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</si>
  <si>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</si>
  <si>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</si>
  <si>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</si>
  <si>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</si>
  <si>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O20.-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</si>
  <si>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</si>
  <si>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</si>
  <si>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</si>
  <si>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</si>
  <si>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</si>
  <si>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</si>
  <si>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</si>
  <si>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</si>
  <si>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</si>
  <si>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</si>
  <si>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</si>
  <si>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</si>
  <si>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</si>
  <si>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</si>
  <si>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</si>
  <si>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</si>
  <si>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</si>
  <si>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</si>
  <si>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</si>
  <si>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</si>
  <si>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</si>
  <si>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</si>
  <si>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</si>
  <si>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Condensado Programación Financeira</t>
  </si>
  <si>
    <t>Condensado Ejecución financiera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</si>
  <si>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07/07/2023).</t>
  </si>
  <si>
    <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</si>
  <si>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Programación Fisica  (A)</t>
  </si>
  <si>
    <t>Ing. Carlos Silie Ogando</t>
  </si>
  <si>
    <t>Director</t>
  </si>
  <si>
    <t>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</si>
</sst>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00">
    <xf numFmtId="0" fontId="0" fillId="0" borderId="0" xfId="0"/>
    <xf numFmtId="0" fontId="2" fillId="0" borderId="0" xfId="0" applyFont="1"/>
    <xf numFmtId="0" fontId="5" fillId="0" borderId="0" xfId="0" applyFont="1"/>
    <xf numFmtId="43" fontId="2" fillId="0" borderId="0" xfId="1" applyFont="1"/>
    <xf numFmtId="43" fontId="2" fillId="0" borderId="0" xfId="0" applyNumberFormat="1" applyFont="1"/>
    <xf numFmtId="43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164" fontId="2" fillId="0" borderId="0" xfId="0" applyNumberFormat="1" applyFont="1"/>
    <xf numFmtId="165" fontId="2" fillId="0" borderId="0" xfId="0" applyNumberFormat="1" applyFont="1"/>
    <xf numFmtId="0" fontId="2" fillId="2" borderId="0" xfId="0" applyFont="1" applyFill="1"/>
    <xf numFmtId="0" fontId="6" fillId="0" borderId="0" xfId="0" applyFont="1"/>
    <xf numFmtId="43" fontId="5" fillId="0" borderId="0" xfId="1" applyFont="1" applyFill="1" applyBorder="1"/>
    <xf numFmtId="0" fontId="8" fillId="0" borderId="0" xfId="0" applyFont="1"/>
    <xf numFmtId="43" fontId="8" fillId="0" borderId="0" xfId="1" applyFont="1" applyFill="1" applyBorder="1"/>
    <xf numFmtId="43" fontId="2" fillId="0" borderId="0" xfId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2" borderId="0" xfId="0" applyFont="1" applyFill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43" fontId="11" fillId="2" borderId="1" xfId="1" applyFont="1" applyFill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right" vertical="center" wrapText="1"/>
    </xf>
    <xf numFmtId="9" fontId="11" fillId="2" borderId="1" xfId="2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165" fontId="10" fillId="0" borderId="0" xfId="0" applyNumberFormat="1" applyFont="1" applyAlignment="1">
      <alignment horizontal="right"/>
    </xf>
    <xf numFmtId="43" fontId="1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6" fillId="0" borderId="0" xfId="1" applyFont="1" applyFill="1" applyBorder="1" applyAlignment="1"/>
    <xf numFmtId="43" fontId="16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43" fontId="11" fillId="2" borderId="1" xfId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9" fontId="11" fillId="2" borderId="1" xfId="2" applyFont="1" applyFill="1" applyBorder="1" applyAlignment="1">
      <alignment horizontal="right" vertical="center"/>
    </xf>
    <xf numFmtId="43" fontId="11" fillId="2" borderId="1" xfId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165" fontId="11" fillId="2" borderId="1" xfId="1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674687</xdr:colOff>
      <xdr:row>0</xdr:row>
      <xdr:rowOff>0</xdr:rowOff>
    </xdr:from>
    <xdr:to>
      <xdr:col>11</xdr:col>
      <xdr:colOff>323612</xdr:colOff>
      <xdr:row>7</xdr:row>
      <xdr:rowOff>116159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0981F9A-0BAF-4B39-878A-9EE532463C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8875" y="0"/>
          <a:ext cx="3482737" cy="1544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82"/>
  <sheetViews>
    <sheetView tabSelected="1" zoomScale="50" zoomScaleNormal="50" workbookViewId="0">
      <selection activeCell="I69" sqref="I69"/>
    </sheetView>
  </sheetViews>
  <sheetFormatPr baseColWidth="10" defaultColWidth="24" defaultRowHeight="15.75" x14ac:dyDescent="0.25"/>
  <cols>
    <col min="1" max="1" width="8" style="1" customWidth="1"/>
    <col min="2" max="2" width="33" style="1" customWidth="1"/>
    <col min="3" max="5" width="7.140625" style="15" customWidth="1"/>
    <col min="6" max="6" width="21.7109375" style="1" customWidth="1"/>
    <col min="7" max="7" width="31.140625" style="1" customWidth="1"/>
    <col min="8" max="11" width="14.42578125" style="35" customWidth="1"/>
    <col min="12" max="14" width="16.85546875" style="35" customWidth="1"/>
    <col min="15" max="17" width="15.140625" style="35" customWidth="1"/>
    <col min="18" max="19" width="15.7109375" style="35" customWidth="1"/>
    <col min="20" max="20" width="16.5703125" style="1" customWidth="1"/>
    <col min="21" max="21" width="15.42578125" style="1" customWidth="1"/>
    <col min="22" max="16384" width="24" style="1"/>
  </cols>
  <sheetData>
    <row r="5" spans="1:19" ht="22.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x14ac:dyDescent="0.25">
      <c r="A7" s="21"/>
      <c r="B7" s="21"/>
      <c r="C7" s="21"/>
      <c r="D7" s="21"/>
      <c r="E7" s="21"/>
      <c r="F7" s="21"/>
      <c r="G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19" ht="24.75" customHeight="1" x14ac:dyDescent="0.25">
      <c r="A9" s="65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ht="22.5" customHeight="1" x14ac:dyDescent="0.25">
      <c r="A10" s="65" t="s">
        <v>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ht="37.5" customHeight="1" x14ac:dyDescent="0.25">
      <c r="A11" s="66" t="s">
        <v>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27"/>
    </row>
    <row r="12" spans="1:19" ht="15.75" hidden="1" customHeight="1" x14ac:dyDescent="0.25">
      <c r="A12" s="17"/>
      <c r="B12" s="18"/>
      <c r="C12" s="47"/>
      <c r="D12" s="47"/>
      <c r="E12" s="47"/>
      <c r="F12" s="18"/>
      <c r="G12" s="18"/>
      <c r="H12" s="36"/>
      <c r="I12" s="36"/>
      <c r="J12" s="36"/>
      <c r="K12" s="36"/>
      <c r="L12" s="37"/>
      <c r="M12" s="37"/>
      <c r="N12" s="37"/>
      <c r="O12" s="37"/>
      <c r="P12" s="37"/>
      <c r="Q12" s="37"/>
      <c r="R12" s="37"/>
      <c r="S12" s="37"/>
    </row>
    <row r="13" spans="1:19" ht="34.5" customHeight="1" x14ac:dyDescent="0.25">
      <c r="A13" s="66" t="s">
        <v>95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ht="7.5" customHeight="1" x14ac:dyDescent="0.25">
      <c r="A14" s="2"/>
      <c r="B14" s="22"/>
      <c r="C14" s="48"/>
      <c r="D14" s="48"/>
      <c r="E14" s="48"/>
      <c r="F14" s="22"/>
      <c r="G14" s="22"/>
      <c r="H14" s="38"/>
      <c r="I14" s="38"/>
      <c r="J14" s="38"/>
      <c r="K14" s="38"/>
      <c r="L14" s="39"/>
      <c r="M14" s="39"/>
      <c r="N14" s="39"/>
      <c r="O14" s="39"/>
      <c r="P14" s="39"/>
      <c r="Q14" s="39"/>
      <c r="R14" s="39"/>
      <c r="S14" s="39"/>
    </row>
    <row r="15" spans="1:19" hidden="1" x14ac:dyDescent="0.25">
      <c r="A15" s="2"/>
      <c r="B15" s="23" t="s">
        <v>3</v>
      </c>
      <c r="C15" s="49" t="s">
        <v>4</v>
      </c>
      <c r="D15" s="16"/>
      <c r="E15" s="48"/>
      <c r="F15" s="22"/>
      <c r="G15" s="22"/>
      <c r="H15" s="38"/>
      <c r="I15" s="38"/>
      <c r="J15" s="38"/>
      <c r="K15" s="38"/>
      <c r="L15" s="39"/>
      <c r="M15" s="39"/>
      <c r="N15" s="39"/>
      <c r="O15" s="39"/>
      <c r="P15" s="39"/>
      <c r="Q15" s="39"/>
      <c r="R15" s="39"/>
      <c r="S15" s="39"/>
    </row>
    <row r="16" spans="1:19" hidden="1" x14ac:dyDescent="0.25">
      <c r="A16" s="2"/>
      <c r="B16" s="23" t="s">
        <v>5</v>
      </c>
      <c r="C16" s="49" t="s">
        <v>6</v>
      </c>
      <c r="D16" s="16"/>
      <c r="E16" s="48"/>
      <c r="F16" s="22"/>
      <c r="G16" s="22"/>
      <c r="H16" s="38"/>
      <c r="I16" s="38"/>
      <c r="J16" s="38"/>
      <c r="K16" s="38"/>
      <c r="L16" s="39"/>
      <c r="M16" s="39"/>
      <c r="N16" s="39"/>
      <c r="O16" s="39"/>
      <c r="P16" s="39"/>
      <c r="Q16" s="39"/>
      <c r="R16" s="39"/>
      <c r="S16" s="39"/>
    </row>
    <row r="17" spans="1:21" hidden="1" x14ac:dyDescent="0.25">
      <c r="A17" s="2"/>
      <c r="B17" s="23" t="s">
        <v>7</v>
      </c>
      <c r="C17" s="49" t="s">
        <v>8</v>
      </c>
      <c r="D17" s="16"/>
      <c r="E17" s="48"/>
      <c r="F17" s="22"/>
      <c r="G17" s="22"/>
      <c r="H17" s="38"/>
      <c r="I17" s="38"/>
      <c r="J17" s="38"/>
      <c r="K17" s="38"/>
      <c r="L17" s="39"/>
      <c r="M17" s="39"/>
      <c r="N17" s="39"/>
      <c r="O17" s="39"/>
      <c r="P17" s="39"/>
      <c r="Q17" s="39"/>
      <c r="R17" s="39"/>
      <c r="S17" s="39"/>
    </row>
    <row r="18" spans="1:21" hidden="1" x14ac:dyDescent="0.25">
      <c r="A18" s="2"/>
      <c r="B18" s="22"/>
      <c r="C18" s="48"/>
      <c r="D18" s="48"/>
      <c r="E18" s="48"/>
      <c r="F18" s="22"/>
      <c r="G18" s="22"/>
      <c r="H18" s="38"/>
      <c r="I18" s="38"/>
      <c r="J18" s="38"/>
      <c r="K18" s="38"/>
      <c r="L18" s="39"/>
      <c r="M18" s="39"/>
      <c r="N18" s="39"/>
      <c r="O18" s="39"/>
      <c r="P18" s="39"/>
      <c r="Q18" s="39"/>
      <c r="R18" s="39"/>
      <c r="S18" s="39"/>
    </row>
    <row r="19" spans="1:21" ht="48.75" customHeight="1" x14ac:dyDescent="0.25">
      <c r="A19" s="78" t="s">
        <v>9</v>
      </c>
      <c r="B19" s="79" t="s">
        <v>10</v>
      </c>
      <c r="C19" s="79"/>
      <c r="D19" s="79"/>
      <c r="E19" s="79"/>
      <c r="F19" s="79"/>
      <c r="G19" s="79"/>
      <c r="H19" s="79"/>
      <c r="I19" s="79"/>
      <c r="J19" s="79"/>
      <c r="K19" s="79"/>
      <c r="L19" s="68" t="s">
        <v>11</v>
      </c>
      <c r="M19" s="68"/>
      <c r="N19" s="68"/>
      <c r="O19" s="68" t="s">
        <v>12</v>
      </c>
      <c r="P19" s="68"/>
      <c r="Q19" s="68"/>
      <c r="R19" s="70" t="s">
        <v>13</v>
      </c>
      <c r="S19" s="70"/>
    </row>
    <row r="20" spans="1:21" ht="52.5" customHeight="1" x14ac:dyDescent="0.25">
      <c r="A20" s="78"/>
      <c r="B20" s="70" t="s">
        <v>14</v>
      </c>
      <c r="C20" s="80" t="s">
        <v>15</v>
      </c>
      <c r="D20" s="80"/>
      <c r="E20" s="80"/>
      <c r="F20" s="70" t="s">
        <v>16</v>
      </c>
      <c r="G20" s="70" t="s">
        <v>17</v>
      </c>
      <c r="H20" s="70" t="s">
        <v>18</v>
      </c>
      <c r="I20" s="70" t="s">
        <v>19</v>
      </c>
      <c r="J20" s="70" t="s">
        <v>20</v>
      </c>
      <c r="K20" s="70" t="s">
        <v>21</v>
      </c>
      <c r="L20" s="70" t="s">
        <v>22</v>
      </c>
      <c r="M20" s="70"/>
      <c r="N20" s="70"/>
      <c r="O20" s="70" t="s">
        <v>23</v>
      </c>
      <c r="P20" s="70"/>
      <c r="Q20" s="70"/>
      <c r="R20" s="52" t="s">
        <v>24</v>
      </c>
      <c r="S20" s="52" t="s">
        <v>25</v>
      </c>
      <c r="T20" s="3"/>
    </row>
    <row r="21" spans="1:21" ht="54" customHeight="1" x14ac:dyDescent="0.25">
      <c r="A21" s="78"/>
      <c r="B21" s="70"/>
      <c r="C21" s="53" t="s">
        <v>26</v>
      </c>
      <c r="D21" s="53" t="s">
        <v>27</v>
      </c>
      <c r="E21" s="53" t="s">
        <v>28</v>
      </c>
      <c r="F21" s="70"/>
      <c r="G21" s="70"/>
      <c r="H21" s="70"/>
      <c r="I21" s="70"/>
      <c r="J21" s="70"/>
      <c r="K21" s="70"/>
      <c r="L21" s="52" t="s">
        <v>96</v>
      </c>
      <c r="M21" s="52" t="s">
        <v>29</v>
      </c>
      <c r="N21" s="52" t="s">
        <v>92</v>
      </c>
      <c r="O21" s="52" t="s">
        <v>30</v>
      </c>
      <c r="P21" s="52" t="s">
        <v>31</v>
      </c>
      <c r="Q21" s="52" t="s">
        <v>93</v>
      </c>
      <c r="R21" s="52" t="s">
        <v>32</v>
      </c>
      <c r="S21" s="52" t="s">
        <v>33</v>
      </c>
      <c r="T21" s="4"/>
    </row>
    <row r="22" spans="1:21" ht="30" customHeight="1" x14ac:dyDescent="0.25">
      <c r="A22" s="92" t="s">
        <v>34</v>
      </c>
      <c r="B22" s="93"/>
      <c r="C22" s="93"/>
      <c r="D22" s="93"/>
      <c r="E22" s="93"/>
      <c r="F22" s="93"/>
      <c r="G22" s="94"/>
      <c r="H22" s="54">
        <f>SUM(H23:H32)</f>
        <v>325386706</v>
      </c>
      <c r="I22" s="54">
        <f>SUM(I23:I32)</f>
        <v>91454506</v>
      </c>
      <c r="J22" s="54">
        <f>SUM(J23:J32)</f>
        <v>416841212</v>
      </c>
      <c r="K22" s="54">
        <f>SUM(K23:K32)</f>
        <v>78043</v>
      </c>
      <c r="L22" s="54">
        <f>SUM(L23:L31)</f>
        <v>38018</v>
      </c>
      <c r="M22" s="54">
        <f>SUM(M23:M32)</f>
        <v>162368353.25</v>
      </c>
      <c r="N22" s="54">
        <f>SUM(N23:N32)</f>
        <v>162368353.25</v>
      </c>
      <c r="O22" s="54">
        <f>SUM(O23:O32)</f>
        <v>43280</v>
      </c>
      <c r="P22" s="54">
        <f>SUM(P23:P31)</f>
        <v>194402134.16999999</v>
      </c>
      <c r="Q22" s="54">
        <f>SUM(Q23:Q31)</f>
        <v>180019046.22</v>
      </c>
      <c r="R22" s="55">
        <f>O22/L22*100</f>
        <v>113.84081224683045</v>
      </c>
      <c r="S22" s="55">
        <f>Q22/N22*100</f>
        <v>110.87077168469096</v>
      </c>
    </row>
    <row r="23" spans="1:21" ht="46.5" customHeight="1" x14ac:dyDescent="0.25">
      <c r="A23" s="71">
        <v>5874</v>
      </c>
      <c r="B23" s="72" t="s">
        <v>35</v>
      </c>
      <c r="C23" s="73">
        <v>3</v>
      </c>
      <c r="D23" s="73">
        <v>3.3</v>
      </c>
      <c r="E23" s="73" t="s">
        <v>36</v>
      </c>
      <c r="F23" s="72" t="s">
        <v>37</v>
      </c>
      <c r="G23" s="25" t="s">
        <v>38</v>
      </c>
      <c r="H23" s="28">
        <v>21715061</v>
      </c>
      <c r="I23" s="29">
        <v>166024424.72</v>
      </c>
      <c r="J23" s="29">
        <f>H23+I23</f>
        <v>187739485.72</v>
      </c>
      <c r="K23" s="69">
        <v>63500</v>
      </c>
      <c r="L23" s="28"/>
      <c r="M23" s="28">
        <v>10857531</v>
      </c>
      <c r="N23" s="69">
        <f>M23+M24</f>
        <v>140207736</v>
      </c>
      <c r="O23" s="28"/>
      <c r="P23" s="29">
        <v>40591688.759999998</v>
      </c>
      <c r="Q23" s="67">
        <f>P23+P24</f>
        <v>179715431.22</v>
      </c>
      <c r="R23" s="74">
        <f>Q23/N23*100</f>
        <v>128.17797102151337</v>
      </c>
      <c r="S23" s="31"/>
      <c r="T23" s="4"/>
    </row>
    <row r="24" spans="1:21" ht="51.75" customHeight="1" x14ac:dyDescent="0.25">
      <c r="A24" s="71"/>
      <c r="B24" s="72"/>
      <c r="C24" s="73"/>
      <c r="D24" s="73"/>
      <c r="E24" s="73"/>
      <c r="F24" s="72"/>
      <c r="G24" s="25" t="s">
        <v>39</v>
      </c>
      <c r="H24" s="28">
        <v>259350409</v>
      </c>
      <c r="I24" s="29">
        <v>-66262452.869999997</v>
      </c>
      <c r="J24" s="29">
        <f t="shared" ref="J24:J32" si="0">H24+I24</f>
        <v>193087956.13</v>
      </c>
      <c r="K24" s="69"/>
      <c r="L24" s="28">
        <v>31750</v>
      </c>
      <c r="M24" s="28">
        <v>129350205</v>
      </c>
      <c r="N24" s="69"/>
      <c r="O24" s="28">
        <v>31563</v>
      </c>
      <c r="P24" s="29">
        <v>139123742.46000001</v>
      </c>
      <c r="Q24" s="67"/>
      <c r="R24" s="74"/>
      <c r="S24" s="31">
        <f>O24/L24*100</f>
        <v>99.411023622047239</v>
      </c>
      <c r="T24" s="5"/>
    </row>
    <row r="25" spans="1:21" ht="63" customHeight="1" x14ac:dyDescent="0.25">
      <c r="A25" s="56" t="s">
        <v>40</v>
      </c>
      <c r="B25" s="25" t="s">
        <v>41</v>
      </c>
      <c r="C25" s="19">
        <v>3</v>
      </c>
      <c r="D25" s="19">
        <v>3.3</v>
      </c>
      <c r="E25" s="19" t="s">
        <v>36</v>
      </c>
      <c r="F25" s="24" t="s">
        <v>42</v>
      </c>
      <c r="G25" s="25" t="s">
        <v>43</v>
      </c>
      <c r="H25" s="28">
        <v>10588531</v>
      </c>
      <c r="I25" s="29">
        <v>-433783.89</v>
      </c>
      <c r="J25" s="29">
        <f t="shared" si="0"/>
        <v>10154747.109999999</v>
      </c>
      <c r="K25" s="32">
        <v>35</v>
      </c>
      <c r="L25" s="32">
        <v>16</v>
      </c>
      <c r="M25" s="28">
        <v>5294265</v>
      </c>
      <c r="N25" s="28">
        <f>M25</f>
        <v>5294265</v>
      </c>
      <c r="O25" s="32">
        <v>15</v>
      </c>
      <c r="P25" s="29">
        <v>4028123.17</v>
      </c>
      <c r="Q25" s="29"/>
      <c r="R25" s="30">
        <f>O25/L25*100</f>
        <v>93.75</v>
      </c>
      <c r="S25" s="29">
        <f>P25/M25*100</f>
        <v>76.08465329937205</v>
      </c>
      <c r="T25" s="6"/>
      <c r="U25" s="6"/>
    </row>
    <row r="26" spans="1:21" ht="66.75" customHeight="1" x14ac:dyDescent="0.25">
      <c r="A26" s="56" t="s">
        <v>44</v>
      </c>
      <c r="B26" s="25" t="s">
        <v>45</v>
      </c>
      <c r="C26" s="19">
        <v>3</v>
      </c>
      <c r="D26" s="19">
        <v>3.3</v>
      </c>
      <c r="E26" s="19" t="s">
        <v>36</v>
      </c>
      <c r="F26" s="24" t="s">
        <v>46</v>
      </c>
      <c r="G26" s="25" t="s">
        <v>47</v>
      </c>
      <c r="H26" s="28">
        <v>7623966</v>
      </c>
      <c r="I26" s="29">
        <v>1055043.3999999999</v>
      </c>
      <c r="J26" s="29">
        <f t="shared" si="0"/>
        <v>8679009.4000000004</v>
      </c>
      <c r="K26" s="32">
        <v>5</v>
      </c>
      <c r="L26" s="32">
        <v>2</v>
      </c>
      <c r="M26" s="28">
        <v>3811983</v>
      </c>
      <c r="N26" s="28">
        <f>M26</f>
        <v>3811983</v>
      </c>
      <c r="O26" s="32">
        <v>2</v>
      </c>
      <c r="P26" s="29">
        <v>4639800.21</v>
      </c>
      <c r="Q26" s="29"/>
      <c r="R26" s="30">
        <f>O26/L26*100</f>
        <v>100</v>
      </c>
      <c r="S26" s="31">
        <f>P26/M26</f>
        <v>1.2171618315191857</v>
      </c>
      <c r="T26" s="4"/>
    </row>
    <row r="27" spans="1:21" ht="63.75" customHeight="1" x14ac:dyDescent="0.25">
      <c r="A27" s="71">
        <v>6810</v>
      </c>
      <c r="B27" s="72" t="s">
        <v>48</v>
      </c>
      <c r="C27" s="73">
        <v>3</v>
      </c>
      <c r="D27" s="73">
        <v>3.3</v>
      </c>
      <c r="E27" s="73" t="s">
        <v>36</v>
      </c>
      <c r="F27" s="72" t="s">
        <v>49</v>
      </c>
      <c r="G27" s="25" t="s">
        <v>50</v>
      </c>
      <c r="H27" s="33">
        <v>640000</v>
      </c>
      <c r="I27" s="33"/>
      <c r="J27" s="29">
        <f t="shared" si="0"/>
        <v>640000</v>
      </c>
      <c r="K27" s="32"/>
      <c r="L27" s="32">
        <v>2</v>
      </c>
      <c r="M27" s="28">
        <v>320000</v>
      </c>
      <c r="N27" s="69">
        <f>M27+M28</f>
        <v>517500</v>
      </c>
      <c r="O27" s="69">
        <v>5714</v>
      </c>
      <c r="P27" s="29">
        <v>303615</v>
      </c>
      <c r="Q27" s="67">
        <f>P27+P28</f>
        <v>303615</v>
      </c>
      <c r="R27" s="74">
        <f>O27/N27*100</f>
        <v>1.1041545893719806</v>
      </c>
      <c r="S27" s="67">
        <v>98</v>
      </c>
      <c r="T27" s="7"/>
    </row>
    <row r="28" spans="1:21" ht="78.75" customHeight="1" x14ac:dyDescent="0.25">
      <c r="A28" s="71"/>
      <c r="B28" s="72"/>
      <c r="C28" s="73"/>
      <c r="D28" s="73"/>
      <c r="E28" s="73"/>
      <c r="F28" s="72"/>
      <c r="G28" s="25" t="s">
        <v>51</v>
      </c>
      <c r="H28" s="33">
        <v>395000</v>
      </c>
      <c r="I28" s="33"/>
      <c r="J28" s="29">
        <f t="shared" si="0"/>
        <v>395000</v>
      </c>
      <c r="K28" s="32">
        <v>5203</v>
      </c>
      <c r="L28" s="32">
        <v>1498</v>
      </c>
      <c r="M28" s="28">
        <v>197500</v>
      </c>
      <c r="N28" s="69"/>
      <c r="O28" s="69"/>
      <c r="P28" s="29">
        <v>0</v>
      </c>
      <c r="Q28" s="67"/>
      <c r="R28" s="74"/>
      <c r="S28" s="67"/>
      <c r="T28" s="7"/>
    </row>
    <row r="29" spans="1:21" ht="57" customHeight="1" x14ac:dyDescent="0.25">
      <c r="A29" s="71"/>
      <c r="B29" s="72"/>
      <c r="C29" s="73"/>
      <c r="D29" s="73"/>
      <c r="E29" s="73"/>
      <c r="F29" s="72"/>
      <c r="G29" s="25" t="s">
        <v>52</v>
      </c>
      <c r="H29" s="33">
        <v>10185834</v>
      </c>
      <c r="I29" s="29">
        <v>-164074</v>
      </c>
      <c r="J29" s="29">
        <f t="shared" si="0"/>
        <v>10021760</v>
      </c>
      <c r="K29" s="32"/>
      <c r="L29" s="32">
        <v>100</v>
      </c>
      <c r="M29" s="28">
        <v>5092917</v>
      </c>
      <c r="N29" s="28">
        <f>M29</f>
        <v>5092917</v>
      </c>
      <c r="O29" s="28">
        <v>103</v>
      </c>
      <c r="P29" s="29">
        <v>5266212.57</v>
      </c>
      <c r="Q29" s="29"/>
      <c r="R29" s="30">
        <f>O29/L29*100</f>
        <v>103</v>
      </c>
      <c r="S29" s="29">
        <f>P29/M29*100</f>
        <v>103.40267807231103</v>
      </c>
      <c r="T29" s="4"/>
      <c r="U29" s="4"/>
    </row>
    <row r="30" spans="1:21" ht="90.75" customHeight="1" x14ac:dyDescent="0.25">
      <c r="A30" s="56">
        <v>6811</v>
      </c>
      <c r="B30" s="25" t="s">
        <v>53</v>
      </c>
      <c r="C30" s="19">
        <v>3</v>
      </c>
      <c r="D30" s="19">
        <v>3.3</v>
      </c>
      <c r="E30" s="19" t="s">
        <v>36</v>
      </c>
      <c r="F30" s="24" t="s">
        <v>54</v>
      </c>
      <c r="G30" s="25" t="s">
        <v>55</v>
      </c>
      <c r="H30" s="33">
        <v>2059449</v>
      </c>
      <c r="I30" s="29">
        <v>-1120000</v>
      </c>
      <c r="J30" s="29">
        <f t="shared" si="0"/>
        <v>939449</v>
      </c>
      <c r="K30" s="32">
        <v>2800</v>
      </c>
      <c r="L30" s="32">
        <v>1400</v>
      </c>
      <c r="M30" s="28">
        <v>1029724.25</v>
      </c>
      <c r="N30" s="28">
        <f>M30</f>
        <v>1029724.25</v>
      </c>
      <c r="O30" s="28">
        <v>1266</v>
      </c>
      <c r="P30" s="29">
        <v>448952</v>
      </c>
      <c r="Q30" s="29"/>
      <c r="R30" s="30">
        <f>O30/L30*100</f>
        <v>90.428571428571431</v>
      </c>
      <c r="S30" s="31">
        <f>P30/M30</f>
        <v>0.43599245137715265</v>
      </c>
      <c r="T30" s="3"/>
    </row>
    <row r="31" spans="1:21" ht="84" customHeight="1" x14ac:dyDescent="0.25">
      <c r="A31" s="71">
        <v>6812</v>
      </c>
      <c r="B31" s="72" t="s">
        <v>56</v>
      </c>
      <c r="C31" s="73">
        <v>3</v>
      </c>
      <c r="D31" s="73">
        <v>3.3</v>
      </c>
      <c r="E31" s="73" t="s">
        <v>36</v>
      </c>
      <c r="F31" s="72" t="s">
        <v>57</v>
      </c>
      <c r="G31" s="25" t="s">
        <v>58</v>
      </c>
      <c r="H31" s="33">
        <v>4326968</v>
      </c>
      <c r="I31" s="29">
        <v>-3768000</v>
      </c>
      <c r="J31" s="29">
        <f t="shared" si="0"/>
        <v>558968</v>
      </c>
      <c r="K31" s="75">
        <v>6500</v>
      </c>
      <c r="L31" s="75">
        <v>3250</v>
      </c>
      <c r="M31" s="28">
        <v>2163484</v>
      </c>
      <c r="N31" s="69">
        <f>M31+M32</f>
        <v>6414228</v>
      </c>
      <c r="O31" s="69">
        <v>4617</v>
      </c>
      <c r="P31" s="29">
        <v>0</v>
      </c>
      <c r="Q31" s="67"/>
      <c r="R31" s="90">
        <f>O31/L31*100</f>
        <v>142.06153846153848</v>
      </c>
      <c r="S31" s="89">
        <f>P32/N31</f>
        <v>0.15902147538254019</v>
      </c>
      <c r="T31" s="3"/>
      <c r="U31" s="4"/>
    </row>
    <row r="32" spans="1:21" ht="54" customHeight="1" x14ac:dyDescent="0.25">
      <c r="A32" s="71"/>
      <c r="B32" s="72"/>
      <c r="C32" s="73"/>
      <c r="D32" s="73">
        <v>3.3</v>
      </c>
      <c r="E32" s="73" t="s">
        <v>36</v>
      </c>
      <c r="F32" s="72"/>
      <c r="G32" s="25" t="s">
        <v>59</v>
      </c>
      <c r="H32" s="33">
        <v>8501488</v>
      </c>
      <c r="I32" s="29">
        <v>-3876651.36</v>
      </c>
      <c r="J32" s="29">
        <f t="shared" si="0"/>
        <v>4624836.6400000006</v>
      </c>
      <c r="K32" s="75"/>
      <c r="L32" s="75"/>
      <c r="M32" s="28">
        <v>4250744</v>
      </c>
      <c r="N32" s="69"/>
      <c r="O32" s="69"/>
      <c r="P32" s="29">
        <v>1020000</v>
      </c>
      <c r="Q32" s="67"/>
      <c r="R32" s="74"/>
      <c r="S32" s="89"/>
      <c r="T32" s="3"/>
      <c r="U32" s="3"/>
    </row>
    <row r="33" spans="1:22" ht="26.25" customHeight="1" x14ac:dyDescent="0.25">
      <c r="A33" s="91" t="s">
        <v>60</v>
      </c>
      <c r="B33" s="91"/>
      <c r="C33" s="91"/>
      <c r="D33" s="91"/>
      <c r="E33" s="91"/>
      <c r="F33" s="91"/>
      <c r="G33" s="91"/>
      <c r="H33" s="57">
        <f t="shared" ref="H33:S33" si="1">H34+H35+H36</f>
        <v>70588060</v>
      </c>
      <c r="I33" s="57">
        <f t="shared" si="1"/>
        <v>-57539101.229999997</v>
      </c>
      <c r="J33" s="57">
        <f t="shared" si="1"/>
        <v>13048958.770000003</v>
      </c>
      <c r="K33" s="57">
        <f t="shared" si="1"/>
        <v>1525</v>
      </c>
      <c r="L33" s="57">
        <f t="shared" si="1"/>
        <v>757</v>
      </c>
      <c r="M33" s="57">
        <f t="shared" si="1"/>
        <v>35294030</v>
      </c>
      <c r="N33" s="57">
        <f t="shared" si="1"/>
        <v>35294030</v>
      </c>
      <c r="O33" s="57">
        <f t="shared" si="1"/>
        <v>4482</v>
      </c>
      <c r="P33" s="57">
        <f t="shared" si="1"/>
        <v>5987663.9299999997</v>
      </c>
      <c r="Q33" s="57">
        <f t="shared" si="1"/>
        <v>0</v>
      </c>
      <c r="R33" s="57">
        <f t="shared" si="1"/>
        <v>536.76002196595277</v>
      </c>
      <c r="S33" s="57">
        <f t="shared" si="1"/>
        <v>1.7158336172679632E-3</v>
      </c>
      <c r="T33" s="3"/>
    </row>
    <row r="34" spans="1:22" ht="66" customHeight="1" x14ac:dyDescent="0.25">
      <c r="A34" s="71">
        <v>6814</v>
      </c>
      <c r="B34" s="72" t="s">
        <v>61</v>
      </c>
      <c r="C34" s="73">
        <v>2</v>
      </c>
      <c r="D34" s="73">
        <v>2.2999999999999998</v>
      </c>
      <c r="E34" s="73" t="s">
        <v>62</v>
      </c>
      <c r="F34" s="72" t="s">
        <v>63</v>
      </c>
      <c r="G34" s="25" t="s">
        <v>64</v>
      </c>
      <c r="H34" s="33">
        <v>69138060</v>
      </c>
      <c r="I34" s="29">
        <v>-56409101.229999997</v>
      </c>
      <c r="J34" s="33">
        <f>H34+I34</f>
        <v>12728958.770000003</v>
      </c>
      <c r="K34" s="75">
        <v>300</v>
      </c>
      <c r="L34" s="75">
        <v>150</v>
      </c>
      <c r="M34" s="28">
        <v>34569030</v>
      </c>
      <c r="N34" s="69">
        <f>M34+M35</f>
        <v>34896530</v>
      </c>
      <c r="O34" s="28">
        <v>410</v>
      </c>
      <c r="P34" s="29">
        <v>5987663.9299999997</v>
      </c>
      <c r="Q34" s="67"/>
      <c r="R34" s="67">
        <f>O34/L34*100</f>
        <v>273.33333333333331</v>
      </c>
      <c r="S34" s="67">
        <f>P34/N34/100</f>
        <v>1.7158336172679632E-3</v>
      </c>
      <c r="T34" s="8"/>
    </row>
    <row r="35" spans="1:22" ht="59.25" customHeight="1" x14ac:dyDescent="0.25">
      <c r="A35" s="71"/>
      <c r="B35" s="72"/>
      <c r="C35" s="73"/>
      <c r="D35" s="73"/>
      <c r="E35" s="73"/>
      <c r="F35" s="72"/>
      <c r="G35" s="25" t="s">
        <v>65</v>
      </c>
      <c r="H35" s="33">
        <v>655000</v>
      </c>
      <c r="I35" s="28">
        <v>-655000</v>
      </c>
      <c r="J35" s="33">
        <f t="shared" ref="J35:J36" si="2">H35+I35</f>
        <v>0</v>
      </c>
      <c r="K35" s="75"/>
      <c r="L35" s="75"/>
      <c r="M35" s="28">
        <v>327500</v>
      </c>
      <c r="N35" s="69"/>
      <c r="O35" s="28">
        <v>2473</v>
      </c>
      <c r="P35" s="30"/>
      <c r="Q35" s="67"/>
      <c r="R35" s="69"/>
      <c r="S35" s="67"/>
      <c r="T35" s="4"/>
    </row>
    <row r="36" spans="1:22" ht="67.5" customHeight="1" x14ac:dyDescent="0.25">
      <c r="A36" s="56">
        <v>6813</v>
      </c>
      <c r="B36" s="25" t="s">
        <v>66</v>
      </c>
      <c r="C36" s="19">
        <v>2</v>
      </c>
      <c r="D36" s="19">
        <v>2.2999999999999998</v>
      </c>
      <c r="E36" s="19" t="s">
        <v>62</v>
      </c>
      <c r="F36" s="24" t="s">
        <v>57</v>
      </c>
      <c r="G36" s="25" t="s">
        <v>67</v>
      </c>
      <c r="H36" s="33">
        <v>795000</v>
      </c>
      <c r="I36" s="28">
        <v>-475000</v>
      </c>
      <c r="J36" s="33">
        <f t="shared" si="2"/>
        <v>320000</v>
      </c>
      <c r="K36" s="32">
        <v>1225</v>
      </c>
      <c r="L36" s="32">
        <v>607</v>
      </c>
      <c r="M36" s="28">
        <v>397500</v>
      </c>
      <c r="N36" s="28">
        <f>M36</f>
        <v>397500</v>
      </c>
      <c r="O36" s="28">
        <v>1599</v>
      </c>
      <c r="P36" s="30">
        <v>0</v>
      </c>
      <c r="Q36" s="30"/>
      <c r="R36" s="28">
        <f>O36/L36*100</f>
        <v>263.42668863261946</v>
      </c>
      <c r="S36" s="28">
        <f>P36/M36*100</f>
        <v>0</v>
      </c>
      <c r="T36" s="8"/>
    </row>
    <row r="37" spans="1:22" ht="26.25" customHeight="1" x14ac:dyDescent="0.25">
      <c r="A37" s="83" t="s">
        <v>68</v>
      </c>
      <c r="B37" s="84"/>
      <c r="C37" s="84"/>
      <c r="D37" s="84"/>
      <c r="E37" s="84"/>
      <c r="F37" s="84"/>
      <c r="G37" s="85"/>
      <c r="H37" s="57">
        <f t="shared" ref="H37:P37" si="3">H38+H43+H53</f>
        <v>482600000</v>
      </c>
      <c r="I37" s="57">
        <f t="shared" si="3"/>
        <v>0</v>
      </c>
      <c r="J37" s="57">
        <f t="shared" si="3"/>
        <v>482599999.99999994</v>
      </c>
      <c r="K37" s="58">
        <f t="shared" si="3"/>
        <v>66058</v>
      </c>
      <c r="L37" s="58">
        <f t="shared" si="3"/>
        <v>31521</v>
      </c>
      <c r="M37" s="58">
        <f t="shared" si="3"/>
        <v>241300001</v>
      </c>
      <c r="N37" s="58">
        <f t="shared" si="3"/>
        <v>241300001</v>
      </c>
      <c r="O37" s="58">
        <f t="shared" si="3"/>
        <v>36768</v>
      </c>
      <c r="P37" s="58">
        <f t="shared" si="3"/>
        <v>116712549.88</v>
      </c>
      <c r="Q37" s="58"/>
      <c r="R37" s="58">
        <f>O37/L37*100</f>
        <v>116.64604549348054</v>
      </c>
      <c r="S37" s="58">
        <f>P37/M37*100</f>
        <v>48.368234312605743</v>
      </c>
    </row>
    <row r="38" spans="1:22" ht="26.25" customHeight="1" x14ac:dyDescent="0.25">
      <c r="A38" s="86"/>
      <c r="B38" s="87"/>
      <c r="C38" s="87"/>
      <c r="D38" s="87"/>
      <c r="E38" s="87"/>
      <c r="F38" s="87"/>
      <c r="G38" s="88"/>
      <c r="H38" s="57">
        <f t="shared" ref="H38:S38" si="4">SUM(H39:H42)</f>
        <v>261410616</v>
      </c>
      <c r="I38" s="57">
        <f t="shared" si="4"/>
        <v>-1219702.2600000002</v>
      </c>
      <c r="J38" s="57">
        <f t="shared" si="4"/>
        <v>260190913.73999998</v>
      </c>
      <c r="K38" s="57">
        <f t="shared" si="4"/>
        <v>2585</v>
      </c>
      <c r="L38" s="57">
        <f t="shared" si="4"/>
        <v>1227</v>
      </c>
      <c r="M38" s="57">
        <f t="shared" si="4"/>
        <v>130705308</v>
      </c>
      <c r="N38" s="57">
        <f t="shared" si="4"/>
        <v>130705308</v>
      </c>
      <c r="O38" s="57">
        <f t="shared" si="4"/>
        <v>660</v>
      </c>
      <c r="P38" s="57">
        <f t="shared" si="4"/>
        <v>62662337.499999993</v>
      </c>
      <c r="Q38" s="57">
        <f t="shared" si="4"/>
        <v>0</v>
      </c>
      <c r="R38" s="57">
        <f t="shared" si="4"/>
        <v>250.04484201280539</v>
      </c>
      <c r="S38" s="57">
        <f t="shared" si="4"/>
        <v>0</v>
      </c>
      <c r="T38" s="4"/>
    </row>
    <row r="39" spans="1:22" s="9" customFormat="1" ht="76.5" customHeight="1" x14ac:dyDescent="0.25">
      <c r="A39" s="71" t="s">
        <v>69</v>
      </c>
      <c r="B39" s="72" t="s">
        <v>70</v>
      </c>
      <c r="C39" s="81">
        <v>3</v>
      </c>
      <c r="D39" s="81">
        <v>3.4</v>
      </c>
      <c r="E39" s="81" t="s">
        <v>71</v>
      </c>
      <c r="F39" s="82" t="s">
        <v>72</v>
      </c>
      <c r="G39" s="25" t="s">
        <v>73</v>
      </c>
      <c r="H39" s="33">
        <v>209764322</v>
      </c>
      <c r="I39" s="29">
        <v>-4500000</v>
      </c>
      <c r="J39" s="33">
        <f>H39+I39</f>
        <v>205264322</v>
      </c>
      <c r="K39" s="69">
        <v>2160</v>
      </c>
      <c r="L39" s="69">
        <v>1045</v>
      </c>
      <c r="M39" s="28">
        <v>104882161</v>
      </c>
      <c r="N39" s="69">
        <f>M39+M40+M41</f>
        <v>119725930</v>
      </c>
      <c r="O39" s="69">
        <v>474</v>
      </c>
      <c r="P39" s="29">
        <v>48458323.939999998</v>
      </c>
      <c r="Q39" s="29"/>
      <c r="R39" s="74">
        <f>O39/L39*100</f>
        <v>45.358851674641151</v>
      </c>
      <c r="S39" s="29">
        <v>0</v>
      </c>
      <c r="T39" s="1"/>
    </row>
    <row r="40" spans="1:22" s="9" customFormat="1" ht="101.25" customHeight="1" x14ac:dyDescent="0.25">
      <c r="A40" s="71"/>
      <c r="B40" s="72"/>
      <c r="C40" s="81"/>
      <c r="D40" s="81"/>
      <c r="E40" s="81"/>
      <c r="F40" s="82"/>
      <c r="G40" s="25" t="s">
        <v>74</v>
      </c>
      <c r="H40" s="33">
        <v>3025000</v>
      </c>
      <c r="I40" s="28"/>
      <c r="J40" s="33">
        <f t="shared" ref="J40:J42" si="5">H40+I40</f>
        <v>3025000</v>
      </c>
      <c r="K40" s="69"/>
      <c r="L40" s="69"/>
      <c r="M40" s="28">
        <v>1512500</v>
      </c>
      <c r="N40" s="69"/>
      <c r="O40" s="69"/>
      <c r="P40" s="29">
        <v>660000</v>
      </c>
      <c r="Q40" s="29"/>
      <c r="R40" s="74"/>
      <c r="S40" s="29">
        <v>0</v>
      </c>
      <c r="T40" s="7"/>
    </row>
    <row r="41" spans="1:22" s="9" customFormat="1" ht="51" customHeight="1" x14ac:dyDescent="0.25">
      <c r="A41" s="71"/>
      <c r="B41" s="72"/>
      <c r="C41" s="81"/>
      <c r="D41" s="81"/>
      <c r="E41" s="81"/>
      <c r="F41" s="82"/>
      <c r="G41" s="25" t="s">
        <v>75</v>
      </c>
      <c r="H41" s="33">
        <v>26662538</v>
      </c>
      <c r="I41" s="29">
        <v>-483732.99</v>
      </c>
      <c r="J41" s="33">
        <f t="shared" si="5"/>
        <v>26178805.010000002</v>
      </c>
      <c r="K41" s="28">
        <v>180</v>
      </c>
      <c r="L41" s="28">
        <v>90</v>
      </c>
      <c r="M41" s="28">
        <v>13331269</v>
      </c>
      <c r="N41" s="69"/>
      <c r="O41" s="28">
        <v>104</v>
      </c>
      <c r="P41" s="29">
        <v>11938370.02</v>
      </c>
      <c r="Q41" s="29"/>
      <c r="R41" s="30">
        <f>O41/L41*100</f>
        <v>115.55555555555554</v>
      </c>
      <c r="S41" s="29">
        <v>0</v>
      </c>
      <c r="T41" s="7"/>
    </row>
    <row r="42" spans="1:22" ht="66" customHeight="1" x14ac:dyDescent="0.25">
      <c r="A42" s="56" t="s">
        <v>76</v>
      </c>
      <c r="B42" s="24" t="s">
        <v>77</v>
      </c>
      <c r="C42" s="20">
        <v>3</v>
      </c>
      <c r="D42" s="20">
        <v>3.4</v>
      </c>
      <c r="E42" s="20" t="s">
        <v>71</v>
      </c>
      <c r="F42" s="24"/>
      <c r="G42" s="25" t="s">
        <v>78</v>
      </c>
      <c r="H42" s="33">
        <v>21958756</v>
      </c>
      <c r="I42" s="29">
        <v>3764030.73</v>
      </c>
      <c r="J42" s="33">
        <f t="shared" si="5"/>
        <v>25722786.73</v>
      </c>
      <c r="K42" s="28">
        <v>245</v>
      </c>
      <c r="L42" s="28">
        <v>92</v>
      </c>
      <c r="M42" s="28">
        <v>10979378</v>
      </c>
      <c r="N42" s="28">
        <f>M42</f>
        <v>10979378</v>
      </c>
      <c r="O42" s="28">
        <v>82</v>
      </c>
      <c r="P42" s="29">
        <v>1605643.54</v>
      </c>
      <c r="Q42" s="29"/>
      <c r="R42" s="30">
        <f>O42/L42*100</f>
        <v>89.130434782608688</v>
      </c>
      <c r="S42" s="29">
        <v>0</v>
      </c>
      <c r="T42" s="8"/>
    </row>
    <row r="43" spans="1:22" ht="27.75" customHeight="1" x14ac:dyDescent="0.25">
      <c r="A43" s="91"/>
      <c r="B43" s="91"/>
      <c r="C43" s="91"/>
      <c r="D43" s="91"/>
      <c r="E43" s="91"/>
      <c r="F43" s="91"/>
      <c r="G43" s="91"/>
      <c r="H43" s="57">
        <f t="shared" ref="H43:S43" si="6">SUM(H44:H52)</f>
        <v>166009656</v>
      </c>
      <c r="I43" s="57">
        <f t="shared" si="6"/>
        <v>-5778495.9199999999</v>
      </c>
      <c r="J43" s="57">
        <f t="shared" si="6"/>
        <v>160231160.07999998</v>
      </c>
      <c r="K43" s="57">
        <f t="shared" si="6"/>
        <v>63471</v>
      </c>
      <c r="L43" s="57">
        <f t="shared" si="6"/>
        <v>30293</v>
      </c>
      <c r="M43" s="57">
        <f t="shared" si="6"/>
        <v>83004829</v>
      </c>
      <c r="N43" s="57">
        <f t="shared" si="6"/>
        <v>83004829</v>
      </c>
      <c r="O43" s="57">
        <f t="shared" si="6"/>
        <v>36107</v>
      </c>
      <c r="P43" s="57">
        <f t="shared" si="6"/>
        <v>34441815.729999997</v>
      </c>
      <c r="Q43" s="57">
        <f t="shared" si="6"/>
        <v>34441815.729999997</v>
      </c>
      <c r="R43" s="57">
        <f t="shared" si="6"/>
        <v>119.19255273495526</v>
      </c>
      <c r="S43" s="57">
        <f t="shared" si="6"/>
        <v>41.493749393785265</v>
      </c>
    </row>
    <row r="44" spans="1:22" ht="48.75" customHeight="1" x14ac:dyDescent="0.25">
      <c r="A44" s="71" t="s">
        <v>79</v>
      </c>
      <c r="B44" s="72" t="s">
        <v>80</v>
      </c>
      <c r="C44" s="73">
        <v>3</v>
      </c>
      <c r="D44" s="73">
        <v>3.4</v>
      </c>
      <c r="E44" s="73" t="s">
        <v>71</v>
      </c>
      <c r="F44" s="82" t="s">
        <v>81</v>
      </c>
      <c r="G44" s="72" t="s">
        <v>82</v>
      </c>
      <c r="H44" s="99">
        <v>107116706</v>
      </c>
      <c r="I44" s="29">
        <v>-3578495.92</v>
      </c>
      <c r="J44" s="99">
        <f>H44+I44</f>
        <v>103538210.08</v>
      </c>
      <c r="K44" s="75">
        <v>63471</v>
      </c>
      <c r="L44" s="69">
        <v>30293</v>
      </c>
      <c r="M44" s="29">
        <v>53558353</v>
      </c>
      <c r="N44" s="67">
        <f>M44+M49+M50+M51+M52</f>
        <v>83004829</v>
      </c>
      <c r="O44" s="69">
        <v>36107</v>
      </c>
      <c r="P44" s="29">
        <v>33686766.18</v>
      </c>
      <c r="Q44" s="67">
        <f>P44+P49+P50+P51+P52</f>
        <v>34441815.729999997</v>
      </c>
      <c r="R44" s="74">
        <f>O44/L44*100</f>
        <v>119.19255273495526</v>
      </c>
      <c r="S44" s="67">
        <f>Q44/N44*100</f>
        <v>41.493749393785265</v>
      </c>
      <c r="T44" s="4"/>
      <c r="V44" s="7"/>
    </row>
    <row r="45" spans="1:22" ht="12.75" hidden="1" customHeight="1" x14ac:dyDescent="0.25">
      <c r="A45" s="71"/>
      <c r="B45" s="72"/>
      <c r="C45" s="73"/>
      <c r="D45" s="73"/>
      <c r="E45" s="73"/>
      <c r="F45" s="82"/>
      <c r="G45" s="72"/>
      <c r="H45" s="99"/>
      <c r="I45" s="28"/>
      <c r="J45" s="99"/>
      <c r="K45" s="75"/>
      <c r="L45" s="69"/>
      <c r="M45" s="28"/>
      <c r="N45" s="67"/>
      <c r="O45" s="69"/>
      <c r="P45" s="29"/>
      <c r="Q45" s="67"/>
      <c r="R45" s="74"/>
      <c r="S45" s="67"/>
      <c r="V45" s="7"/>
    </row>
    <row r="46" spans="1:22" ht="9" hidden="1" customHeight="1" x14ac:dyDescent="0.25">
      <c r="A46" s="71"/>
      <c r="B46" s="72"/>
      <c r="C46" s="73"/>
      <c r="D46" s="73"/>
      <c r="E46" s="73"/>
      <c r="F46" s="82"/>
      <c r="G46" s="72"/>
      <c r="H46" s="99"/>
      <c r="I46" s="28"/>
      <c r="J46" s="99"/>
      <c r="K46" s="75"/>
      <c r="L46" s="69"/>
      <c r="M46" s="28"/>
      <c r="N46" s="67"/>
      <c r="O46" s="69"/>
      <c r="P46" s="29"/>
      <c r="Q46" s="67"/>
      <c r="R46" s="74"/>
      <c r="S46" s="67"/>
      <c r="V46" s="7"/>
    </row>
    <row r="47" spans="1:22" ht="56.25" hidden="1" customHeight="1" x14ac:dyDescent="0.25">
      <c r="A47" s="71"/>
      <c r="B47" s="72"/>
      <c r="C47" s="73"/>
      <c r="D47" s="73"/>
      <c r="E47" s="73"/>
      <c r="F47" s="82"/>
      <c r="G47" s="72"/>
      <c r="H47" s="99"/>
      <c r="I47" s="28"/>
      <c r="J47" s="99"/>
      <c r="K47" s="75"/>
      <c r="L47" s="69"/>
      <c r="M47" s="28"/>
      <c r="N47" s="67"/>
      <c r="O47" s="69"/>
      <c r="P47" s="29"/>
      <c r="Q47" s="67"/>
      <c r="R47" s="74"/>
      <c r="S47" s="67"/>
      <c r="V47" s="7"/>
    </row>
    <row r="48" spans="1:22" ht="3" hidden="1" customHeight="1" x14ac:dyDescent="0.25">
      <c r="A48" s="71"/>
      <c r="B48" s="72"/>
      <c r="C48" s="73"/>
      <c r="D48" s="73"/>
      <c r="E48" s="73"/>
      <c r="F48" s="82"/>
      <c r="G48" s="72"/>
      <c r="H48" s="99"/>
      <c r="I48" s="28"/>
      <c r="J48" s="99"/>
      <c r="K48" s="75"/>
      <c r="L48" s="69"/>
      <c r="M48" s="28"/>
      <c r="N48" s="67"/>
      <c r="O48" s="69"/>
      <c r="P48" s="29"/>
      <c r="Q48" s="67"/>
      <c r="R48" s="74"/>
      <c r="S48" s="67"/>
      <c r="V48" s="7"/>
    </row>
    <row r="49" spans="1:20" ht="54" customHeight="1" x14ac:dyDescent="0.25">
      <c r="A49" s="71"/>
      <c r="B49" s="72"/>
      <c r="C49" s="73"/>
      <c r="D49" s="73"/>
      <c r="E49" s="73"/>
      <c r="F49" s="82"/>
      <c r="G49" s="25" t="s">
        <v>83</v>
      </c>
      <c r="H49" s="33">
        <v>7184790</v>
      </c>
      <c r="I49" s="29">
        <v>-2200000</v>
      </c>
      <c r="J49" s="33">
        <f>H49+I49</f>
        <v>4984790</v>
      </c>
      <c r="K49" s="75"/>
      <c r="L49" s="69"/>
      <c r="M49" s="28">
        <v>3592396</v>
      </c>
      <c r="N49" s="67"/>
      <c r="O49" s="69"/>
      <c r="P49" s="29">
        <v>452190.75</v>
      </c>
      <c r="Q49" s="67"/>
      <c r="R49" s="74"/>
      <c r="S49" s="67"/>
      <c r="T49" s="4"/>
    </row>
    <row r="50" spans="1:20" ht="72" customHeight="1" x14ac:dyDescent="0.25">
      <c r="A50" s="71"/>
      <c r="B50" s="72"/>
      <c r="C50" s="73"/>
      <c r="D50" s="73"/>
      <c r="E50" s="73"/>
      <c r="F50" s="82"/>
      <c r="G50" s="24" t="s">
        <v>84</v>
      </c>
      <c r="H50" s="33">
        <v>7489676</v>
      </c>
      <c r="I50" s="40"/>
      <c r="J50" s="33">
        <v>7489676</v>
      </c>
      <c r="K50" s="75"/>
      <c r="L50" s="69"/>
      <c r="M50" s="28">
        <v>3744838</v>
      </c>
      <c r="N50" s="67"/>
      <c r="O50" s="69"/>
      <c r="P50" s="29">
        <v>0</v>
      </c>
      <c r="Q50" s="67"/>
      <c r="R50" s="74"/>
      <c r="S50" s="67"/>
      <c r="T50" s="8"/>
    </row>
    <row r="51" spans="1:20" ht="65.25" customHeight="1" x14ac:dyDescent="0.25">
      <c r="A51" s="71"/>
      <c r="B51" s="72"/>
      <c r="C51" s="73"/>
      <c r="D51" s="73"/>
      <c r="E51" s="73"/>
      <c r="F51" s="82"/>
      <c r="G51" s="24" t="s">
        <v>85</v>
      </c>
      <c r="H51" s="33">
        <v>43886824</v>
      </c>
      <c r="I51" s="40"/>
      <c r="J51" s="33">
        <v>43886824</v>
      </c>
      <c r="K51" s="75"/>
      <c r="L51" s="69"/>
      <c r="M51" s="28">
        <v>21943412</v>
      </c>
      <c r="N51" s="67"/>
      <c r="O51" s="69"/>
      <c r="P51" s="29">
        <v>302858.8</v>
      </c>
      <c r="Q51" s="67"/>
      <c r="R51" s="74"/>
      <c r="S51" s="67"/>
      <c r="T51" s="8"/>
    </row>
    <row r="52" spans="1:20" ht="55.5" customHeight="1" x14ac:dyDescent="0.25">
      <c r="A52" s="71"/>
      <c r="B52" s="72"/>
      <c r="C52" s="73"/>
      <c r="D52" s="73"/>
      <c r="E52" s="73"/>
      <c r="F52" s="82"/>
      <c r="G52" s="24" t="s">
        <v>86</v>
      </c>
      <c r="H52" s="33">
        <v>331660</v>
      </c>
      <c r="I52" s="40"/>
      <c r="J52" s="33">
        <v>331660</v>
      </c>
      <c r="K52" s="75"/>
      <c r="L52" s="69"/>
      <c r="M52" s="28">
        <v>165830</v>
      </c>
      <c r="N52" s="67"/>
      <c r="O52" s="69"/>
      <c r="P52" s="29"/>
      <c r="Q52" s="67"/>
      <c r="R52" s="74"/>
      <c r="S52" s="67"/>
      <c r="T52" s="8"/>
    </row>
    <row r="53" spans="1:20" ht="27.75" customHeight="1" x14ac:dyDescent="0.25">
      <c r="A53" s="91"/>
      <c r="B53" s="91"/>
      <c r="C53" s="91"/>
      <c r="D53" s="91"/>
      <c r="E53" s="91"/>
      <c r="F53" s="91"/>
      <c r="G53" s="91"/>
      <c r="H53" s="57">
        <f t="shared" ref="H53:S53" si="7">H54</f>
        <v>55179728</v>
      </c>
      <c r="I53" s="57">
        <f t="shared" si="7"/>
        <v>6998198.1799999997</v>
      </c>
      <c r="J53" s="57">
        <f t="shared" si="7"/>
        <v>62177926.18</v>
      </c>
      <c r="K53" s="57">
        <f t="shared" si="7"/>
        <v>2</v>
      </c>
      <c r="L53" s="57">
        <f t="shared" si="7"/>
        <v>1</v>
      </c>
      <c r="M53" s="57">
        <f t="shared" si="7"/>
        <v>27589864</v>
      </c>
      <c r="N53" s="57">
        <f t="shared" si="7"/>
        <v>27589864</v>
      </c>
      <c r="O53" s="57">
        <f t="shared" si="7"/>
        <v>1</v>
      </c>
      <c r="P53" s="57">
        <f t="shared" si="7"/>
        <v>19608396.649999999</v>
      </c>
      <c r="Q53" s="57">
        <f t="shared" si="7"/>
        <v>0</v>
      </c>
      <c r="R53" s="57">
        <f t="shared" si="7"/>
        <v>100</v>
      </c>
      <c r="S53" s="57">
        <f t="shared" si="7"/>
        <v>71.071015971662632</v>
      </c>
      <c r="T53" s="4"/>
    </row>
    <row r="54" spans="1:20" ht="96" customHeight="1" x14ac:dyDescent="0.25">
      <c r="A54" s="56" t="s">
        <v>87</v>
      </c>
      <c r="B54" s="24" t="s">
        <v>88</v>
      </c>
      <c r="C54" s="19">
        <v>3</v>
      </c>
      <c r="D54" s="19">
        <v>3.4</v>
      </c>
      <c r="E54" s="19" t="s">
        <v>71</v>
      </c>
      <c r="F54" s="24" t="s">
        <v>89</v>
      </c>
      <c r="G54" s="25" t="s">
        <v>90</v>
      </c>
      <c r="H54" s="33">
        <v>55179728</v>
      </c>
      <c r="I54" s="28">
        <v>6998198.1799999997</v>
      </c>
      <c r="J54" s="33">
        <f>H54+I54</f>
        <v>62177926.18</v>
      </c>
      <c r="K54" s="32">
        <v>2</v>
      </c>
      <c r="L54" s="28">
        <v>1</v>
      </c>
      <c r="M54" s="28">
        <v>27589864</v>
      </c>
      <c r="N54" s="28">
        <v>27589864</v>
      </c>
      <c r="O54" s="28">
        <v>1</v>
      </c>
      <c r="P54" s="29">
        <v>19608396.649999999</v>
      </c>
      <c r="Q54" s="29"/>
      <c r="R54" s="28">
        <f>O54/L54*100</f>
        <v>100</v>
      </c>
      <c r="S54" s="28">
        <f>P54/M54*100</f>
        <v>71.071015971662632</v>
      </c>
      <c r="T54" s="8"/>
    </row>
    <row r="55" spans="1:20" ht="31.5" customHeight="1" x14ac:dyDescent="0.25">
      <c r="A55" s="91"/>
      <c r="B55" s="91" t="s">
        <v>91</v>
      </c>
      <c r="C55" s="91"/>
      <c r="D55" s="91"/>
      <c r="E55" s="91"/>
      <c r="F55" s="91"/>
      <c r="G55" s="91"/>
      <c r="H55" s="57">
        <f t="shared" ref="H55:Q55" si="8">H22+H33+H37</f>
        <v>878574766</v>
      </c>
      <c r="I55" s="57">
        <f t="shared" si="8"/>
        <v>33915404.770000003</v>
      </c>
      <c r="J55" s="57">
        <f t="shared" si="8"/>
        <v>912490170.76999998</v>
      </c>
      <c r="K55" s="57">
        <f t="shared" si="8"/>
        <v>145626</v>
      </c>
      <c r="L55" s="57">
        <f t="shared" si="8"/>
        <v>70296</v>
      </c>
      <c r="M55" s="57">
        <f t="shared" si="8"/>
        <v>438962384.25</v>
      </c>
      <c r="N55" s="57">
        <f t="shared" si="8"/>
        <v>438962384.25</v>
      </c>
      <c r="O55" s="57">
        <f t="shared" si="8"/>
        <v>84530</v>
      </c>
      <c r="P55" s="57">
        <f t="shared" si="8"/>
        <v>317102347.98000002</v>
      </c>
      <c r="Q55" s="57">
        <f t="shared" si="8"/>
        <v>180019046.22</v>
      </c>
      <c r="R55" s="57">
        <f>O55/L55*100</f>
        <v>120.24866279731421</v>
      </c>
      <c r="S55" s="57">
        <f>Q55/N55*100</f>
        <v>41.010130407318606</v>
      </c>
    </row>
    <row r="56" spans="1:20" ht="51.75" customHeight="1" x14ac:dyDescent="0.25">
      <c r="A56" s="95" t="s">
        <v>94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</row>
    <row r="57" spans="1:20" x14ac:dyDescent="0.25">
      <c r="A57" s="12"/>
      <c r="B57" s="12"/>
      <c r="C57" s="50"/>
      <c r="D57" s="50"/>
      <c r="E57" s="50"/>
      <c r="F57" s="13"/>
      <c r="G57" s="13"/>
      <c r="H57" s="59"/>
      <c r="I57" s="59"/>
      <c r="J57" s="60"/>
      <c r="K57" s="34"/>
      <c r="L57" s="41"/>
      <c r="M57" s="41"/>
      <c r="N57" s="41"/>
      <c r="O57" s="41"/>
      <c r="P57" s="41"/>
      <c r="Q57" s="41"/>
      <c r="R57" s="43"/>
      <c r="S57" s="43"/>
    </row>
    <row r="58" spans="1:20" x14ac:dyDescent="0.25">
      <c r="F58" s="14"/>
      <c r="G58" s="14"/>
      <c r="H58" s="59"/>
      <c r="I58" s="59"/>
      <c r="J58" s="59"/>
      <c r="K58" s="34"/>
      <c r="L58" s="44"/>
      <c r="M58" s="44"/>
      <c r="N58" s="44"/>
      <c r="O58" s="44"/>
      <c r="P58" s="44"/>
      <c r="Q58" s="44"/>
      <c r="R58" s="44"/>
      <c r="S58" s="44"/>
    </row>
    <row r="59" spans="1:20" x14ac:dyDescent="0.25">
      <c r="F59" s="14"/>
      <c r="G59" s="14"/>
      <c r="H59" s="59"/>
      <c r="I59" s="59"/>
      <c r="J59" s="59"/>
      <c r="K59" s="34"/>
      <c r="L59" s="98"/>
      <c r="M59" s="98"/>
      <c r="O59" s="45"/>
      <c r="P59" s="45"/>
      <c r="Q59" s="45"/>
      <c r="R59" s="45"/>
      <c r="S59" s="41"/>
    </row>
    <row r="60" spans="1:20" x14ac:dyDescent="0.25">
      <c r="B60" s="10"/>
      <c r="C60" s="51"/>
      <c r="D60" s="51"/>
      <c r="E60" s="16"/>
      <c r="F60" s="2"/>
      <c r="G60" s="2"/>
      <c r="H60" s="34"/>
      <c r="I60" s="34"/>
      <c r="J60" s="34"/>
      <c r="K60" s="34"/>
      <c r="L60" s="44"/>
      <c r="M60" s="41"/>
      <c r="N60" s="41"/>
      <c r="O60" s="41"/>
      <c r="P60" s="41"/>
      <c r="Q60" s="41"/>
      <c r="R60" s="41"/>
      <c r="S60" s="41"/>
    </row>
    <row r="61" spans="1:20" x14ac:dyDescent="0.25">
      <c r="B61" s="10"/>
      <c r="C61" s="51"/>
      <c r="D61" s="51"/>
      <c r="E61" s="16"/>
      <c r="F61" s="2"/>
      <c r="G61" s="2"/>
      <c r="H61" s="61"/>
      <c r="I61" s="96" t="s">
        <v>97</v>
      </c>
      <c r="J61" s="96"/>
      <c r="K61" s="96"/>
      <c r="L61" s="44"/>
      <c r="M61" s="41"/>
      <c r="N61" s="41"/>
      <c r="O61" s="41"/>
      <c r="P61" s="41"/>
      <c r="Q61" s="41"/>
      <c r="R61" s="41"/>
      <c r="S61" s="41"/>
    </row>
    <row r="62" spans="1:20" x14ac:dyDescent="0.25">
      <c r="B62" s="2"/>
      <c r="C62" s="16"/>
      <c r="D62" s="16"/>
      <c r="E62" s="16"/>
      <c r="F62" s="11"/>
      <c r="G62" s="11"/>
      <c r="H62" s="62"/>
      <c r="I62" s="97" t="s">
        <v>98</v>
      </c>
      <c r="J62" s="97"/>
      <c r="K62" s="97"/>
      <c r="L62" s="44"/>
      <c r="M62" s="41"/>
      <c r="N62" s="41"/>
      <c r="O62" s="41"/>
      <c r="P62" s="41"/>
      <c r="Q62" s="41"/>
      <c r="R62" s="41"/>
      <c r="S62" s="41"/>
    </row>
    <row r="63" spans="1:20" x14ac:dyDescent="0.25">
      <c r="B63" s="12"/>
      <c r="C63" s="50"/>
      <c r="D63" s="50"/>
      <c r="E63" s="50"/>
      <c r="F63" s="13"/>
      <c r="G63" s="13"/>
      <c r="H63" s="63"/>
      <c r="I63" s="64" t="s">
        <v>99</v>
      </c>
      <c r="J63" s="64"/>
      <c r="K63" s="64"/>
      <c r="L63" s="44"/>
      <c r="M63" s="41"/>
      <c r="N63" s="41"/>
      <c r="O63" s="41"/>
      <c r="P63" s="41"/>
      <c r="Q63" s="41"/>
      <c r="R63" s="41"/>
      <c r="S63" s="41"/>
    </row>
    <row r="64" spans="1:20" x14ac:dyDescent="0.25">
      <c r="F64" s="14"/>
      <c r="G64" s="14"/>
      <c r="H64" s="44"/>
      <c r="I64" s="42"/>
      <c r="J64" s="44"/>
      <c r="K64" s="44"/>
      <c r="L64" s="42"/>
      <c r="M64" s="41"/>
      <c r="N64" s="41"/>
      <c r="O64" s="41"/>
      <c r="P64" s="41"/>
      <c r="Q64" s="41"/>
      <c r="R64" s="41"/>
      <c r="S64" s="41"/>
    </row>
    <row r="65" spans="6:12" x14ac:dyDescent="0.25">
      <c r="F65" s="14"/>
      <c r="G65" s="14"/>
      <c r="H65" s="44"/>
      <c r="I65" s="42"/>
      <c r="J65" s="44"/>
      <c r="K65" s="44"/>
      <c r="L65" s="42"/>
    </row>
    <row r="66" spans="6:12" x14ac:dyDescent="0.25">
      <c r="F66" s="14"/>
      <c r="G66" s="14"/>
      <c r="H66" s="44"/>
      <c r="I66" s="44"/>
      <c r="J66" s="44"/>
      <c r="K66" s="44"/>
      <c r="L66" s="42"/>
    </row>
    <row r="67" spans="6:12" x14ac:dyDescent="0.25">
      <c r="F67" s="14"/>
      <c r="G67" s="14"/>
      <c r="H67" s="44"/>
      <c r="I67" s="44"/>
      <c r="J67" s="44"/>
      <c r="K67" s="44"/>
      <c r="L67" s="42"/>
    </row>
    <row r="68" spans="6:12" x14ac:dyDescent="0.25">
      <c r="J68" s="46"/>
      <c r="L68" s="42"/>
    </row>
    <row r="69" spans="6:12" x14ac:dyDescent="0.25">
      <c r="L69" s="42"/>
    </row>
    <row r="70" spans="6:12" x14ac:dyDescent="0.25">
      <c r="L70" s="42"/>
    </row>
    <row r="71" spans="6:12" x14ac:dyDescent="0.25">
      <c r="L71" s="42"/>
    </row>
    <row r="72" spans="6:12" x14ac:dyDescent="0.25">
      <c r="L72" s="42"/>
    </row>
    <row r="73" spans="6:12" x14ac:dyDescent="0.25">
      <c r="L73" s="42"/>
    </row>
    <row r="74" spans="6:12" x14ac:dyDescent="0.25">
      <c r="L74" s="42"/>
    </row>
    <row r="75" spans="6:12" x14ac:dyDescent="0.25">
      <c r="L75" s="42"/>
    </row>
    <row r="76" spans="6:12" x14ac:dyDescent="0.25">
      <c r="L76" s="42"/>
    </row>
    <row r="77" spans="6:12" x14ac:dyDescent="0.25">
      <c r="L77" s="42"/>
    </row>
    <row r="78" spans="6:12" x14ac:dyDescent="0.25">
      <c r="L78" s="42"/>
    </row>
    <row r="79" spans="6:12" x14ac:dyDescent="0.25">
      <c r="L79" s="42"/>
    </row>
    <row r="80" spans="6:12" x14ac:dyDescent="0.25">
      <c r="L80" s="42"/>
    </row>
    <row r="81" spans="12:14" x14ac:dyDescent="0.25">
      <c r="L81" s="46"/>
      <c r="M81" s="46"/>
      <c r="N81" s="46"/>
    </row>
    <row r="82" spans="12:14" x14ac:dyDescent="0.25">
      <c r="L82" s="46"/>
    </row>
  </sheetData>
  <mergeCells count="105">
    <mergeCell ref="A22:G22"/>
    <mergeCell ref="A56:S56"/>
    <mergeCell ref="I61:K61"/>
    <mergeCell ref="I62:K62"/>
    <mergeCell ref="L59:M59"/>
    <mergeCell ref="G44:G48"/>
    <mergeCell ref="H44:H48"/>
    <mergeCell ref="J44:J48"/>
    <mergeCell ref="K44:K52"/>
    <mergeCell ref="L44:L52"/>
    <mergeCell ref="R44:R52"/>
    <mergeCell ref="A53:G53"/>
    <mergeCell ref="A55:G55"/>
    <mergeCell ref="O44:O52"/>
    <mergeCell ref="O39:O40"/>
    <mergeCell ref="R39:R40"/>
    <mergeCell ref="A43:G43"/>
    <mergeCell ref="A44:A52"/>
    <mergeCell ref="B44:B52"/>
    <mergeCell ref="C44:C52"/>
    <mergeCell ref="D44:D52"/>
    <mergeCell ref="E44:E52"/>
    <mergeCell ref="F44:F52"/>
    <mergeCell ref="A39:A41"/>
    <mergeCell ref="B39:B41"/>
    <mergeCell ref="C39:C41"/>
    <mergeCell ref="D39:D41"/>
    <mergeCell ref="E39:E41"/>
    <mergeCell ref="F39:F41"/>
    <mergeCell ref="K39:K40"/>
    <mergeCell ref="L39:L40"/>
    <mergeCell ref="A37:G38"/>
    <mergeCell ref="S27:S28"/>
    <mergeCell ref="Q31:Q32"/>
    <mergeCell ref="N31:N32"/>
    <mergeCell ref="S31:S32"/>
    <mergeCell ref="O31:O32"/>
    <mergeCell ref="R31:R32"/>
    <mergeCell ref="A33:G33"/>
    <mergeCell ref="A34:A35"/>
    <mergeCell ref="B34:B35"/>
    <mergeCell ref="C34:C35"/>
    <mergeCell ref="D34:D35"/>
    <mergeCell ref="E34:E35"/>
    <mergeCell ref="F34:F35"/>
    <mergeCell ref="K34:K35"/>
    <mergeCell ref="N34:N35"/>
    <mergeCell ref="Q34:Q35"/>
    <mergeCell ref="L34:L35"/>
    <mergeCell ref="R34:R35"/>
    <mergeCell ref="D27:D29"/>
    <mergeCell ref="E27:E29"/>
    <mergeCell ref="F27:F29"/>
    <mergeCell ref="O27:O28"/>
    <mergeCell ref="Q27:Q28"/>
    <mergeCell ref="N27:N28"/>
    <mergeCell ref="R27:R28"/>
    <mergeCell ref="A31:A32"/>
    <mergeCell ref="B31:B32"/>
    <mergeCell ref="C31:C32"/>
    <mergeCell ref="D31:D32"/>
    <mergeCell ref="E31:E32"/>
    <mergeCell ref="F31:F32"/>
    <mergeCell ref="K31:K32"/>
    <mergeCell ref="L31:L32"/>
    <mergeCell ref="A5:S5"/>
    <mergeCell ref="A6:S6"/>
    <mergeCell ref="A8:S8"/>
    <mergeCell ref="A10:S10"/>
    <mergeCell ref="A13:S13"/>
    <mergeCell ref="A19:A21"/>
    <mergeCell ref="B19:K19"/>
    <mergeCell ref="R19:S19"/>
    <mergeCell ref="B20:B21"/>
    <mergeCell ref="C20:E20"/>
    <mergeCell ref="F20:F21"/>
    <mergeCell ref="G20:G21"/>
    <mergeCell ref="H20:H21"/>
    <mergeCell ref="I20:I21"/>
    <mergeCell ref="J20:J21"/>
    <mergeCell ref="K20:K21"/>
    <mergeCell ref="A9:S9"/>
    <mergeCell ref="A11:R11"/>
    <mergeCell ref="S34:S35"/>
    <mergeCell ref="N44:N52"/>
    <mergeCell ref="Q44:Q52"/>
    <mergeCell ref="S44:S52"/>
    <mergeCell ref="L19:N19"/>
    <mergeCell ref="O19:Q19"/>
    <mergeCell ref="N39:N41"/>
    <mergeCell ref="Q23:Q24"/>
    <mergeCell ref="N23:N24"/>
    <mergeCell ref="L20:N20"/>
    <mergeCell ref="O20:Q20"/>
    <mergeCell ref="A23:A24"/>
    <mergeCell ref="B23:B24"/>
    <mergeCell ref="C23:C24"/>
    <mergeCell ref="D23:D24"/>
    <mergeCell ref="E23:E24"/>
    <mergeCell ref="F23:F24"/>
    <mergeCell ref="K23:K24"/>
    <mergeCell ref="R23:R24"/>
    <mergeCell ref="A27:A29"/>
    <mergeCell ref="B27:B29"/>
    <mergeCell ref="C27:C29"/>
  </mergeCells>
  <printOptions horizontalCentered="1"/>
  <pageMargins left="0.25" right="0.25" top="0.25" bottom="0.25" header="0" footer="0"/>
  <pageSetup paperSize="5" scale="57" orientation="landscape" horizontalDpi="0" verticalDpi="0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FIS-FIN. ENERO-JUNIO-2023</vt:lpstr>
      <vt:lpstr>'EJEC. FIS-FIN. ENERO-JUNIO-2023'!Área_de_impresión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2023-07-19T17:34:40Z</cp:lastPrinted>
  <dcterms:created xsi:type="dcterms:W3CDTF">2023-07-18T11:55:54Z</dcterms:created>
  <dcterms:modified xsi:type="dcterms:W3CDTF">2023-07-19T19:23:07Z</dcterms:modified>
</cp:coreProperties>
</file>